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Projekty\Nový Bydžov, Jana Maláta 493 - KHK - Interna PBŘ\1-PD\5 - DPS\_AKTUALIZACE ROZPOČTU 01-2023\FINAL\D.1.4.c - VYTÁPĚNÍ\Výkaz výměr\"/>
    </mc:Choice>
  </mc:AlternateContent>
  <xr:revisionPtr revIDLastSave="0" documentId="13_ncr:1_{E99B3FAE-A283-4DAF-9EBE-32D77CEE17A2}" xr6:coauthVersionLast="47" xr6:coauthVersionMax="47" xr10:uidLastSave="{00000000-0000-0000-0000-000000000000}"/>
  <bookViews>
    <workbookView xWindow="4395" yWindow="2310" windowWidth="28170" windowHeight="1560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 l="1"/>
  <c r="G26" i="1"/>
  <c r="G25" i="1"/>
  <c r="I17" i="1"/>
  <c r="G14" i="12" l="1"/>
  <c r="G13" i="12"/>
  <c r="G10" i="12"/>
  <c r="G11" i="12"/>
  <c r="G9" i="12"/>
  <c r="G8" i="12"/>
  <c r="I9" i="12"/>
  <c r="K9" i="12"/>
  <c r="M9" i="12"/>
  <c r="O9" i="12"/>
  <c r="Q9" i="12"/>
  <c r="U9" i="12"/>
  <c r="U8" i="12" s="1"/>
  <c r="I10" i="12"/>
  <c r="K10" i="12"/>
  <c r="M10" i="12"/>
  <c r="O10" i="12"/>
  <c r="Q10" i="12"/>
  <c r="U10" i="12"/>
  <c r="I11" i="12"/>
  <c r="K11" i="12"/>
  <c r="M11" i="12"/>
  <c r="O11" i="12"/>
  <c r="Q11" i="12"/>
  <c r="U11" i="12"/>
  <c r="G12" i="12"/>
  <c r="I13" i="12"/>
  <c r="K13" i="12"/>
  <c r="M13" i="12"/>
  <c r="O13" i="12"/>
  <c r="Q13" i="12"/>
  <c r="Q12" i="12" s="1"/>
  <c r="U13" i="12"/>
  <c r="U12" i="12" s="1"/>
  <c r="I14" i="12"/>
  <c r="K14" i="12"/>
  <c r="M14" i="12"/>
  <c r="O14" i="12"/>
  <c r="O12" i="12" s="1"/>
  <c r="Q14" i="12"/>
  <c r="U14" i="12"/>
  <c r="I49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K12" i="12" l="1"/>
  <c r="Q8" i="12"/>
  <c r="M12" i="12"/>
  <c r="I12" i="12"/>
  <c r="M8" i="12"/>
  <c r="O8" i="12"/>
  <c r="K8" i="12"/>
  <c r="I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<sst xmlns="http://schemas.openxmlformats.org/spreadsheetml/2006/main" count="135" uniqueCount="99">
  <si>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</si>
  <si>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</si>
  <si>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</si>
  <si>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</si>
  <si>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</si>
  <si>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</si>
  <si>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</si>
  <si>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</si>
  <si>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</si>
  <si>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</si>
  <si>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</si>
  <si>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</si>
  <si>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</si>
  <si>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</si>
  <si>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</si>
  <si>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</si>
  <si>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</si>
  <si>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</si>
  <si>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</si>
  <si>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</si>
  <si>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</si>
  <si>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</si>
  <si>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</si>
  <si>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</si>
  <si>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</si>
  <si>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</si>
  <si>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</si>
  <si>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</si>
  <si>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</si>
  <si>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</si>
  <si>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</si>
  <si>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</si>
  <si>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</si>
  <si>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</si>
  <si>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</si>
  <si>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</si>
  <si>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</si>
  <si>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</si>
  <si>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</si>
  <si>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</si>
  <si>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</si>
  <si>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</si>
  <si>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</si>
  <si>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</si>
  <si>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</si>
  <si>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Nový bydžov Nemocnice - SO01 2.fáze</t>
  </si>
  <si>
    <t>Celkem za stavbu</t>
  </si>
  <si>
    <t>CZK</t>
  </si>
  <si>
    <t>Rekapitulace dílů</t>
  </si>
  <si>
    <t>Typ dílu</t>
  </si>
  <si>
    <t>733</t>
  </si>
  <si>
    <t>Rozvod potrubí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</si>
  <si>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</si>
  <si>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</si>
  <si>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</si>
  <si>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</si>
  <si>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</si>
  <si>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</si>
  <si>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</si>
  <si>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</si>
  <si>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</si>
  <si>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</si>
  <si>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</si>
  <si>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</si>
  <si>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</si>
  <si>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</si>
  <si>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</si>
  <si>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</si>
  <si>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</si>
  <si>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</si>
  <si>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</si>
  <si>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</si>
  <si>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</si>
  <si>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</si>
  <si>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</si>
  <si>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</si>
  <si>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</si>
  <si>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</si>
  <si>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</si>
  <si>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</si>
  <si>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</si>
  <si>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</si>
  <si>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</si>
  <si>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733110810R00</t>
  </si>
  <si>
    <t>Demontáž potrubí ocelového závitového do DN 50-80</t>
  </si>
  <si>
    <t>m</t>
  </si>
  <si>
    <t>POL1_0</t>
  </si>
  <si>
    <t>733121125R00</t>
  </si>
  <si>
    <t>Potrubí hladké bezešvé nízkotlaké D 89 x 3,6 mm</t>
  </si>
  <si>
    <t>998733101R00</t>
  </si>
  <si>
    <t>Přesun hmot pro rozvody potrubí, výšky do 6 m</t>
  </si>
  <si>
    <t>t</t>
  </si>
  <si>
    <t>735151811R00</t>
  </si>
  <si>
    <t>Demontáž otopných těles panelových do 1500 mm</t>
  </si>
  <si>
    <t>kus</t>
  </si>
  <si>
    <t>735890801R00</t>
  </si>
  <si>
    <t>Přemístění demont. hmot - otop. těles, H do 6 m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</si>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</sst>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4" borderId="38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2"/>
  <sheetViews>
    <sheetView showGridLines="0" tabSelected="1" topLeftCell="B1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78" t="s">
        <v>42</v>
      </c>
      <c r="C1" s="179"/>
      <c r="D1" s="179"/>
      <c r="E1" s="179"/>
      <c r="F1" s="179"/>
      <c r="G1" s="179"/>
      <c r="H1" s="179"/>
      <c r="I1" s="179"/>
      <c r="J1" s="180"/>
    </row>
    <row r="2" spans="1:15" ht="23.25" customHeight="1" x14ac:dyDescent="0.2">
      <c r="A2" s="3"/>
      <c r="B2" s="71" t="s">
        <v>40</v>
      </c>
      <c r="C2" s="72"/>
      <c r="D2" s="73"/>
      <c r="E2" s="73" t="s">
        <v>45</v>
      </c>
      <c r="F2" s="74"/>
      <c r="G2" s="74"/>
      <c r="H2" s="74"/>
      <c r="I2" s="74"/>
      <c r="J2" s="75"/>
      <c r="O2" s="1"/>
    </row>
    <row r="3" spans="1:15" ht="23.25" hidden="1" customHeight="1" x14ac:dyDescent="0.2">
      <c r="A3" s="3"/>
      <c r="B3" s="76" t="s">
        <v>43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">
      <c r="A4" s="3"/>
      <c r="B4" s="81" t="s">
        <v>44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21</v>
      </c>
      <c r="D5" s="86"/>
      <c r="E5" s="23"/>
      <c r="F5" s="23"/>
      <c r="G5" s="23"/>
      <c r="H5" s="25" t="s">
        <v>33</v>
      </c>
      <c r="I5" s="86"/>
      <c r="J5" s="9"/>
    </row>
    <row r="6" spans="1:15" ht="15.75" customHeight="1" x14ac:dyDescent="0.2">
      <c r="A6" s="3"/>
      <c r="B6" s="35"/>
      <c r="C6" s="23"/>
      <c r="D6" s="86"/>
      <c r="E6" s="23"/>
      <c r="F6" s="23"/>
      <c r="G6" s="23"/>
      <c r="H6" s="25" t="s">
        <v>34</v>
      </c>
      <c r="I6" s="86"/>
      <c r="J6" s="9"/>
    </row>
    <row r="7" spans="1:15" ht="15.75" customHeight="1" x14ac:dyDescent="0.2">
      <c r="A7" s="3"/>
      <c r="B7" s="36"/>
      <c r="C7" s="87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193"/>
      <c r="E11" s="193"/>
      <c r="F11" s="193"/>
      <c r="G11" s="193"/>
      <c r="H11" s="25" t="s">
        <v>33</v>
      </c>
      <c r="I11" s="86"/>
      <c r="J11" s="9"/>
    </row>
    <row r="12" spans="1:15" ht="15.75" customHeight="1" x14ac:dyDescent="0.2">
      <c r="A12" s="3"/>
      <c r="B12" s="35"/>
      <c r="C12" s="23"/>
      <c r="D12" s="197"/>
      <c r="E12" s="197"/>
      <c r="F12" s="197"/>
      <c r="G12" s="197"/>
      <c r="H12" s="25" t="s">
        <v>34</v>
      </c>
      <c r="I12" s="86"/>
      <c r="J12" s="9"/>
    </row>
    <row r="13" spans="1:15" ht="15.75" customHeight="1" x14ac:dyDescent="0.2">
      <c r="A13" s="3"/>
      <c r="B13" s="36"/>
      <c r="C13" s="87"/>
      <c r="D13" s="177"/>
      <c r="E13" s="177"/>
      <c r="F13" s="177"/>
      <c r="G13" s="177"/>
      <c r="H13" s="26"/>
      <c r="I13" s="30"/>
      <c r="J13" s="43"/>
    </row>
    <row r="14" spans="1:15" ht="24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192"/>
      <c r="F15" s="192"/>
      <c r="G15" s="194"/>
      <c r="H15" s="194"/>
      <c r="I15" s="194" t="s">
        <v>28</v>
      </c>
      <c r="J15" s="195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187"/>
      <c r="F16" s="196"/>
      <c r="G16" s="187"/>
      <c r="H16" s="196"/>
      <c r="I16" s="187">
        <v>0</v>
      </c>
      <c r="J16" s="188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187"/>
      <c r="F17" s="196"/>
      <c r="G17" s="187"/>
      <c r="H17" s="196"/>
      <c r="I17" s="187">
        <f>' Pol'!G8+' Pol'!G12</f>
        <v>0</v>
      </c>
      <c r="J17" s="188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187"/>
      <c r="F18" s="196"/>
      <c r="G18" s="187"/>
      <c r="H18" s="196"/>
      <c r="I18" s="187">
        <v>0</v>
      </c>
      <c r="J18" s="188"/>
    </row>
    <row r="19" spans="1:10" ht="23.25" customHeight="1" x14ac:dyDescent="0.2">
      <c r="A19" s="130" t="s">
        <v>54</v>
      </c>
      <c r="B19" s="131" t="s">
        <v>26</v>
      </c>
      <c r="C19" s="48"/>
      <c r="D19" s="49"/>
      <c r="E19" s="187"/>
      <c r="F19" s="196"/>
      <c r="G19" s="187"/>
      <c r="H19" s="196"/>
      <c r="I19" s="187">
        <v>0</v>
      </c>
      <c r="J19" s="188"/>
    </row>
    <row r="20" spans="1:10" ht="23.25" customHeight="1" x14ac:dyDescent="0.2">
      <c r="A20" s="130" t="s">
        <v>55</v>
      </c>
      <c r="B20" s="131" t="s">
        <v>27</v>
      </c>
      <c r="C20" s="48"/>
      <c r="D20" s="49"/>
      <c r="E20" s="187"/>
      <c r="F20" s="196"/>
      <c r="G20" s="187"/>
      <c r="H20" s="196"/>
      <c r="I20" s="187">
        <v>0</v>
      </c>
      <c r="J20" s="188"/>
    </row>
    <row r="21" spans="1:10" ht="23.25" customHeight="1" x14ac:dyDescent="0.2">
      <c r="A21" s="3"/>
      <c r="B21" s="64" t="s">
        <v>28</v>
      </c>
      <c r="C21" s="65"/>
      <c r="D21" s="66"/>
      <c r="E21" s="189"/>
      <c r="F21" s="190"/>
      <c r="G21" s="189"/>
      <c r="H21" s="190"/>
      <c r="I21" s="189">
        <f>SUM(I16:J20)</f>
        <v>0</v>
      </c>
      <c r="J21" s="201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85">
        <v>0</v>
      </c>
      <c r="H23" s="186"/>
      <c r="I23" s="186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199">
        <v>0</v>
      </c>
      <c r="H24" s="200"/>
      <c r="I24" s="20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85">
        <f>I21</f>
        <v>0</v>
      </c>
      <c r="H25" s="186"/>
      <c r="I25" s="186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1">
        <f>ZakladDPHZakl*1.21</f>
        <v>0</v>
      </c>
      <c r="H26" s="182"/>
      <c r="I26" s="182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83">
        <v>0</v>
      </c>
      <c r="H27" s="183"/>
      <c r="I27" s="183"/>
      <c r="J27" s="53" t="str">
        <f t="shared" si="0"/>
        <v>CZK</v>
      </c>
    </row>
    <row r="28" spans="1:10" ht="27.75" hidden="1" customHeight="1" thickBot="1" x14ac:dyDescent="0.25">
      <c r="A28" s="3"/>
      <c r="B28" s="106" t="s">
        <v>22</v>
      </c>
      <c r="C28" s="107"/>
      <c r="D28" s="107"/>
      <c r="E28" s="108"/>
      <c r="F28" s="109"/>
      <c r="G28" s="184">
        <v>6242.99</v>
      </c>
      <c r="H28" s="191"/>
      <c r="I28" s="191"/>
      <c r="J28" s="110" t="str">
        <f t="shared" si="0"/>
        <v>CZK</v>
      </c>
    </row>
    <row r="29" spans="1:10" ht="27.75" customHeight="1" thickBot="1" x14ac:dyDescent="0.25">
      <c r="A29" s="3"/>
      <c r="B29" s="106" t="s">
        <v>35</v>
      </c>
      <c r="C29" s="111"/>
      <c r="D29" s="111"/>
      <c r="E29" s="111"/>
      <c r="F29" s="111"/>
      <c r="G29" s="184">
        <f>DPHZakl+Zaokrouhleni</f>
        <v>0</v>
      </c>
      <c r="H29" s="184"/>
      <c r="I29" s="184"/>
      <c r="J29" s="112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44970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198" t="s">
        <v>2</v>
      </c>
      <c r="E35" s="19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8"/>
      <c r="G37" s="98"/>
      <c r="H37" s="98"/>
      <c r="I37" s="98"/>
      <c r="J37" s="2"/>
    </row>
    <row r="38" spans="1:10" ht="25.5" hidden="1" customHeight="1" x14ac:dyDescent="0.2">
      <c r="A38" s="90" t="s">
        <v>37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">
      <c r="A39" s="90">
        <v>1</v>
      </c>
      <c r="B39" s="96"/>
      <c r="C39" s="203"/>
      <c r="D39" s="204"/>
      <c r="E39" s="204"/>
      <c r="F39" s="101">
        <v>0</v>
      </c>
      <c r="G39" s="102">
        <v>6242.99</v>
      </c>
      <c r="H39" s="103">
        <v>1311</v>
      </c>
      <c r="I39" s="103">
        <v>7553.99</v>
      </c>
      <c r="J39" s="97">
        <f>IF(CenaCelkemVypocet=0,"",I39/CenaCelkemVypocet*100)</f>
        <v>100</v>
      </c>
    </row>
    <row r="40" spans="1:10" ht="25.5" hidden="1" customHeight="1" x14ac:dyDescent="0.2">
      <c r="A40" s="90"/>
      <c r="B40" s="205" t="s">
        <v>46</v>
      </c>
      <c r="C40" s="206"/>
      <c r="D40" s="206"/>
      <c r="E40" s="207"/>
      <c r="F40" s="104">
        <f>SUMIF(A39:A39,"=1",F39:F39)</f>
        <v>0</v>
      </c>
      <c r="G40" s="105">
        <f>SUMIF(A39:A39,"=1",G39:G39)</f>
        <v>6242.99</v>
      </c>
      <c r="H40" s="105">
        <f>SUMIF(A39:A39,"=1",H39:H39)</f>
        <v>1311</v>
      </c>
      <c r="I40" s="105">
        <f>SUMIF(A39:A39,"=1",I39:I39)</f>
        <v>7553.99</v>
      </c>
      <c r="J40" s="91">
        <f>SUMIF(A39:A39,"=1",J39:J39)</f>
        <v>100</v>
      </c>
    </row>
    <row r="44" spans="1:10" ht="15.75" x14ac:dyDescent="0.25">
      <c r="B44" s="113" t="s">
        <v>48</v>
      </c>
    </row>
    <row r="46" spans="1:10" ht="25.5" customHeight="1" x14ac:dyDescent="0.2">
      <c r="A46" s="114"/>
      <c r="B46" s="117" t="s">
        <v>16</v>
      </c>
      <c r="C46" s="117" t="s">
        <v>5</v>
      </c>
      <c r="D46" s="118"/>
      <c r="E46" s="118"/>
      <c r="F46" s="121" t="s">
        <v>49</v>
      </c>
      <c r="G46" s="121"/>
      <c r="H46" s="121"/>
      <c r="I46" s="208" t="s">
        <v>28</v>
      </c>
      <c r="J46" s="208"/>
    </row>
    <row r="47" spans="1:10" ht="25.5" customHeight="1" x14ac:dyDescent="0.2">
      <c r="A47" s="115"/>
      <c r="B47" s="122" t="s">
        <v>50</v>
      </c>
      <c r="C47" s="210" t="s">
        <v>51</v>
      </c>
      <c r="D47" s="211"/>
      <c r="E47" s="211"/>
      <c r="F47" s="124" t="s">
        <v>24</v>
      </c>
      <c r="G47" s="125"/>
      <c r="H47" s="125"/>
      <c r="I47" s="209">
        <v>0</v>
      </c>
      <c r="J47" s="209"/>
    </row>
    <row r="48" spans="1:10" ht="25.5" customHeight="1" x14ac:dyDescent="0.2">
      <c r="A48" s="115"/>
      <c r="B48" s="123" t="s">
        <v>52</v>
      </c>
      <c r="C48" s="213" t="s">
        <v>53</v>
      </c>
      <c r="D48" s="214"/>
      <c r="E48" s="214"/>
      <c r="F48" s="126" t="s">
        <v>24</v>
      </c>
      <c r="G48" s="127"/>
      <c r="H48" s="127"/>
      <c r="I48" s="212">
        <v>0</v>
      </c>
      <c r="J48" s="212"/>
    </row>
    <row r="49" spans="1:10" ht="25.5" customHeight="1" x14ac:dyDescent="0.2">
      <c r="A49" s="116"/>
      <c r="B49" s="119" t="s">
        <v>1</v>
      </c>
      <c r="C49" s="119"/>
      <c r="D49" s="120"/>
      <c r="E49" s="120"/>
      <c r="F49" s="128"/>
      <c r="G49" s="129"/>
      <c r="H49" s="129"/>
      <c r="I49" s="202">
        <f>SUM(I47:I48)</f>
        <v>0</v>
      </c>
      <c r="J49" s="202"/>
    </row>
    <row r="50" spans="1:10" x14ac:dyDescent="0.2">
      <c r="F50" s="89"/>
      <c r="G50" s="89"/>
      <c r="H50" s="89"/>
      <c r="I50" s="89"/>
      <c r="J50" s="89"/>
    </row>
    <row r="51" spans="1:10" x14ac:dyDescent="0.2">
      <c r="F51" s="89"/>
      <c r="G51" s="89"/>
      <c r="H51" s="89"/>
      <c r="I51" s="89"/>
      <c r="J51" s="89"/>
    </row>
    <row r="52" spans="1:10" x14ac:dyDescent="0.2">
      <c r="F52" s="89"/>
      <c r="G52" s="89"/>
      <c r="H52" s="89"/>
      <c r="I52" s="89"/>
      <c r="J52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15" t="s">
        <v>6</v>
      </c>
      <c r="B1" s="215"/>
      <c r="C1" s="216"/>
      <c r="D1" s="215"/>
      <c r="E1" s="215"/>
      <c r="F1" s="215"/>
      <c r="G1" s="215"/>
    </row>
    <row r="2" spans="1:7" ht="24.95" customHeight="1" x14ac:dyDescent="0.2">
      <c r="A2" s="69" t="s">
        <v>41</v>
      </c>
      <c r="B2" s="68"/>
      <c r="C2" s="217"/>
      <c r="D2" s="217"/>
      <c r="E2" s="217"/>
      <c r="F2" s="217"/>
      <c r="G2" s="218"/>
    </row>
    <row r="3" spans="1:7" ht="24.95" hidden="1" customHeight="1" x14ac:dyDescent="0.2">
      <c r="A3" s="69" t="s">
        <v>7</v>
      </c>
      <c r="B3" s="68"/>
      <c r="C3" s="217"/>
      <c r="D3" s="217"/>
      <c r="E3" s="217"/>
      <c r="F3" s="217"/>
      <c r="G3" s="218"/>
    </row>
    <row r="4" spans="1:7" ht="24.95" hidden="1" customHeight="1" x14ac:dyDescent="0.2">
      <c r="A4" s="69" t="s">
        <v>8</v>
      </c>
      <c r="B4" s="68"/>
      <c r="C4" s="217"/>
      <c r="D4" s="217"/>
      <c r="E4" s="217"/>
      <c r="F4" s="217"/>
      <c r="G4" s="21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selection activeCell="G25" sqref="G25"/>
    </sheetView>
  </sheetViews>
  <sheetFormatPr defaultRowHeight="12.75" outlineLevelRow="1" x14ac:dyDescent="0.2"/>
  <cols>
    <col min="1" max="1" width="4.28515625" customWidth="1"/>
    <col min="2" max="2" width="14.425781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19" t="s">
        <v>6</v>
      </c>
      <c r="B1" s="219"/>
      <c r="C1" s="219"/>
      <c r="D1" s="219"/>
      <c r="E1" s="219"/>
      <c r="F1" s="219"/>
      <c r="G1" s="219"/>
      <c r="AE1" t="s">
        <v>57</v>
      </c>
    </row>
    <row r="2" spans="1:60" ht="24.95" customHeight="1" x14ac:dyDescent="0.2">
      <c r="A2" s="134" t="s">
        <v>56</v>
      </c>
      <c r="B2" s="132"/>
      <c r="C2" s="220" t="s">
        <v>45</v>
      </c>
      <c r="D2" s="221"/>
      <c r="E2" s="221"/>
      <c r="F2" s="221"/>
      <c r="G2" s="222"/>
      <c r="AE2" t="s">
        <v>58</v>
      </c>
    </row>
    <row r="3" spans="1:60" ht="24.95" hidden="1" customHeight="1" x14ac:dyDescent="0.2">
      <c r="A3" s="135" t="s">
        <v>7</v>
      </c>
      <c r="B3" s="133"/>
      <c r="C3" s="223"/>
      <c r="D3" s="223"/>
      <c r="E3" s="223"/>
      <c r="F3" s="223"/>
      <c r="G3" s="224"/>
      <c r="AE3" t="s">
        <v>59</v>
      </c>
    </row>
    <row r="4" spans="1:60" ht="24.95" hidden="1" customHeight="1" x14ac:dyDescent="0.2">
      <c r="A4" s="135" t="s">
        <v>8</v>
      </c>
      <c r="B4" s="133"/>
      <c r="C4" s="225"/>
      <c r="D4" s="223"/>
      <c r="E4" s="223"/>
      <c r="F4" s="223"/>
      <c r="G4" s="224"/>
      <c r="AE4" t="s">
        <v>60</v>
      </c>
    </row>
    <row r="5" spans="1:60" hidden="1" x14ac:dyDescent="0.2">
      <c r="A5" s="136" t="s">
        <v>61</v>
      </c>
      <c r="B5" s="137"/>
      <c r="C5" s="137"/>
      <c r="D5" s="138"/>
      <c r="E5" s="139"/>
      <c r="F5" s="139"/>
      <c r="G5" s="140"/>
      <c r="AE5" t="s">
        <v>62</v>
      </c>
    </row>
    <row r="6" spans="1:60" x14ac:dyDescent="0.2">
      <c r="D6" s="11"/>
    </row>
    <row r="7" spans="1:60" ht="38.25" x14ac:dyDescent="0.2">
      <c r="A7" s="145" t="s">
        <v>63</v>
      </c>
      <c r="B7" s="146" t="s">
        <v>64</v>
      </c>
      <c r="C7" s="146" t="s">
        <v>65</v>
      </c>
      <c r="D7" s="157" t="s">
        <v>66</v>
      </c>
      <c r="E7" s="145" t="s">
        <v>67</v>
      </c>
      <c r="F7" s="141" t="s">
        <v>68</v>
      </c>
      <c r="G7" s="158" t="s">
        <v>28</v>
      </c>
      <c r="H7" s="159" t="s">
        <v>29</v>
      </c>
      <c r="I7" s="159" t="s">
        <v>69</v>
      </c>
      <c r="J7" s="159" t="s">
        <v>30</v>
      </c>
      <c r="K7" s="159" t="s">
        <v>70</v>
      </c>
      <c r="L7" s="159" t="s">
        <v>71</v>
      </c>
      <c r="M7" s="159" t="s">
        <v>72</v>
      </c>
      <c r="N7" s="159" t="s">
        <v>73</v>
      </c>
      <c r="O7" s="159" t="s">
        <v>74</v>
      </c>
      <c r="P7" s="159" t="s">
        <v>75</v>
      </c>
      <c r="Q7" s="159" t="s">
        <v>76</v>
      </c>
      <c r="R7" s="159" t="s">
        <v>77</v>
      </c>
      <c r="S7" s="159" t="s">
        <v>78</v>
      </c>
      <c r="T7" s="159" t="s">
        <v>79</v>
      </c>
      <c r="U7" s="147" t="s">
        <v>80</v>
      </c>
    </row>
    <row r="8" spans="1:60" x14ac:dyDescent="0.2">
      <c r="A8" s="160" t="s">
        <v>81</v>
      </c>
      <c r="B8" s="161" t="s">
        <v>50</v>
      </c>
      <c r="C8" s="162" t="s">
        <v>51</v>
      </c>
      <c r="D8" s="163"/>
      <c r="E8" s="164"/>
      <c r="F8" s="152"/>
      <c r="G8" s="152">
        <f>SUMIF(AE9:AE11,"&lt;&gt;NOR",G9:G11)</f>
        <v>0</v>
      </c>
      <c r="H8" s="152"/>
      <c r="I8" s="152">
        <f>SUM(I9:I11)</f>
        <v>4038.16</v>
      </c>
      <c r="J8" s="152"/>
      <c r="K8" s="152">
        <f>SUM(K9:K11)</f>
        <v>1975.4699999999998</v>
      </c>
      <c r="L8" s="152"/>
      <c r="M8" s="152">
        <f>SUM(M9:M11)</f>
        <v>0</v>
      </c>
      <c r="N8" s="152"/>
      <c r="O8" s="152">
        <f>SUM(O9:O11)</f>
        <v>0.08</v>
      </c>
      <c r="P8" s="152"/>
      <c r="Q8" s="152">
        <f>SUM(Q9:Q11)</f>
        <v>0.06</v>
      </c>
      <c r="R8" s="152"/>
      <c r="S8" s="152"/>
      <c r="T8" s="165"/>
      <c r="U8" s="152">
        <f>SUM(U9:U11)</f>
        <v>5.8</v>
      </c>
      <c r="AE8" t="s">
        <v>82</v>
      </c>
    </row>
    <row r="9" spans="1:60" ht="22.5" outlineLevel="1" x14ac:dyDescent="0.2">
      <c r="A9" s="143">
        <v>1</v>
      </c>
      <c r="B9" s="143" t="s">
        <v>83</v>
      </c>
      <c r="C9" s="171" t="s">
        <v>84</v>
      </c>
      <c r="D9" s="148" t="s">
        <v>85</v>
      </c>
      <c r="E9" s="150">
        <v>7</v>
      </c>
      <c r="F9" s="153"/>
      <c r="G9" s="153">
        <f>E9*F9</f>
        <v>0</v>
      </c>
      <c r="H9" s="153">
        <v>20.93</v>
      </c>
      <c r="I9" s="153">
        <f>ROUND(E9*H9,2)</f>
        <v>146.51</v>
      </c>
      <c r="J9" s="153">
        <v>29.770000000000003</v>
      </c>
      <c r="K9" s="153">
        <f>ROUND(E9*J9,2)</f>
        <v>208.39</v>
      </c>
      <c r="L9" s="153">
        <v>21</v>
      </c>
      <c r="M9" s="153">
        <f>G9*(1+L9/100)</f>
        <v>0</v>
      </c>
      <c r="N9" s="153">
        <v>9.0000000000000006E-5</v>
      </c>
      <c r="O9" s="153">
        <f>ROUND(E9*N9,2)</f>
        <v>0</v>
      </c>
      <c r="P9" s="153">
        <v>8.5800000000000008E-3</v>
      </c>
      <c r="Q9" s="153">
        <f>ROUND(E9*P9,2)</f>
        <v>0.06</v>
      </c>
      <c r="R9" s="153"/>
      <c r="S9" s="153"/>
      <c r="T9" s="154">
        <v>0.10299999999999999</v>
      </c>
      <c r="U9" s="153">
        <f>ROUND(E9*T9,2)</f>
        <v>0.72</v>
      </c>
      <c r="V9" s="142"/>
      <c r="W9" s="142"/>
      <c r="X9" s="142"/>
      <c r="Y9" s="142"/>
      <c r="Z9" s="142"/>
      <c r="AA9" s="142"/>
      <c r="AB9" s="142"/>
      <c r="AC9" s="142"/>
      <c r="AD9" s="142"/>
      <c r="AE9" s="142" t="s">
        <v>86</v>
      </c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43">
        <v>2</v>
      </c>
      <c r="B10" s="143" t="s">
        <v>87</v>
      </c>
      <c r="C10" s="171" t="s">
        <v>88</v>
      </c>
      <c r="D10" s="148" t="s">
        <v>85</v>
      </c>
      <c r="E10" s="150">
        <v>7</v>
      </c>
      <c r="F10" s="153"/>
      <c r="G10" s="153">
        <f t="shared" ref="G10:G11" si="0">E10*F10</f>
        <v>0</v>
      </c>
      <c r="H10" s="153">
        <v>555.95000000000005</v>
      </c>
      <c r="I10" s="153">
        <f>ROUND(E10*H10,2)</f>
        <v>3891.65</v>
      </c>
      <c r="J10" s="153">
        <v>241.04999999999995</v>
      </c>
      <c r="K10" s="153">
        <f>ROUND(E10*J10,2)</f>
        <v>1687.35</v>
      </c>
      <c r="L10" s="153">
        <v>21</v>
      </c>
      <c r="M10" s="153">
        <f>G10*(1+L10/100)</f>
        <v>0</v>
      </c>
      <c r="N10" s="153">
        <v>1.192E-2</v>
      </c>
      <c r="O10" s="153">
        <f>ROUND(E10*N10,2)</f>
        <v>0.08</v>
      </c>
      <c r="P10" s="153">
        <v>0</v>
      </c>
      <c r="Q10" s="153">
        <f>ROUND(E10*P10,2)</f>
        <v>0</v>
      </c>
      <c r="R10" s="153"/>
      <c r="S10" s="153"/>
      <c r="T10" s="154">
        <v>0.68300000000000005</v>
      </c>
      <c r="U10" s="153">
        <f>ROUND(E10*T10,2)</f>
        <v>4.78</v>
      </c>
      <c r="V10" s="142"/>
      <c r="W10" s="142"/>
      <c r="X10" s="142"/>
      <c r="Y10" s="142"/>
      <c r="Z10" s="142"/>
      <c r="AA10" s="142"/>
      <c r="AB10" s="142"/>
      <c r="AC10" s="142"/>
      <c r="AD10" s="142"/>
      <c r="AE10" s="142" t="s">
        <v>86</v>
      </c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43">
        <v>3</v>
      </c>
      <c r="B11" s="143" t="s">
        <v>89</v>
      </c>
      <c r="C11" s="171" t="s">
        <v>90</v>
      </c>
      <c r="D11" s="148" t="s">
        <v>91</v>
      </c>
      <c r="E11" s="150">
        <v>8.4099999999999994E-2</v>
      </c>
      <c r="F11" s="153"/>
      <c r="G11" s="153">
        <f t="shared" si="0"/>
        <v>0</v>
      </c>
      <c r="H11" s="153">
        <v>0</v>
      </c>
      <c r="I11" s="153">
        <f>ROUND(E11*H11,2)</f>
        <v>0</v>
      </c>
      <c r="J11" s="153">
        <v>948</v>
      </c>
      <c r="K11" s="153">
        <f>ROUND(E11*J11,2)</f>
        <v>79.73</v>
      </c>
      <c r="L11" s="153">
        <v>21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/>
      <c r="T11" s="154">
        <v>3.5630000000000002</v>
      </c>
      <c r="U11" s="153">
        <f>ROUND(E11*T11,2)</f>
        <v>0.3</v>
      </c>
      <c r="V11" s="142"/>
      <c r="W11" s="142"/>
      <c r="X11" s="142"/>
      <c r="Y11" s="142"/>
      <c r="Z11" s="142"/>
      <c r="AA11" s="142"/>
      <c r="AB11" s="142"/>
      <c r="AC11" s="142"/>
      <c r="AD11" s="142"/>
      <c r="AE11" s="142" t="s">
        <v>86</v>
      </c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x14ac:dyDescent="0.2">
      <c r="A12" s="144" t="s">
        <v>81</v>
      </c>
      <c r="B12" s="144" t="s">
        <v>52</v>
      </c>
      <c r="C12" s="172" t="s">
        <v>53</v>
      </c>
      <c r="D12" s="149"/>
      <c r="E12" s="151"/>
      <c r="F12" s="155"/>
      <c r="G12" s="155">
        <f>SUMIF(AE13:AE14,"&lt;&gt;NOR",G13:G14)</f>
        <v>0</v>
      </c>
      <c r="H12" s="155"/>
      <c r="I12" s="155">
        <f>SUM(I13:I14)</f>
        <v>19.68</v>
      </c>
      <c r="J12" s="155"/>
      <c r="K12" s="155">
        <f>SUM(K13:K14)</f>
        <v>209.68</v>
      </c>
      <c r="L12" s="155"/>
      <c r="M12" s="155">
        <f>SUM(M13:M14)</f>
        <v>0</v>
      </c>
      <c r="N12" s="155"/>
      <c r="O12" s="155">
        <f>SUM(O13:O14)</f>
        <v>0</v>
      </c>
      <c r="P12" s="155"/>
      <c r="Q12" s="155">
        <f>SUM(Q13:Q14)</f>
        <v>0.02</v>
      </c>
      <c r="R12" s="155"/>
      <c r="S12" s="155"/>
      <c r="T12" s="156"/>
      <c r="U12" s="155">
        <f>SUM(U13:U14)</f>
        <v>0.73</v>
      </c>
      <c r="AE12" t="s">
        <v>82</v>
      </c>
    </row>
    <row r="13" spans="1:60" outlineLevel="1" x14ac:dyDescent="0.2">
      <c r="A13" s="143">
        <v>4</v>
      </c>
      <c r="B13" s="143" t="s">
        <v>92</v>
      </c>
      <c r="C13" s="171" t="s">
        <v>93</v>
      </c>
      <c r="D13" s="148" t="s">
        <v>94</v>
      </c>
      <c r="E13" s="150">
        <v>2</v>
      </c>
      <c r="F13" s="153"/>
      <c r="G13" s="153">
        <f>E13*F13</f>
        <v>0</v>
      </c>
      <c r="H13" s="153">
        <v>9.84</v>
      </c>
      <c r="I13" s="153">
        <f>ROUND(E13*H13,2)</f>
        <v>19.68</v>
      </c>
      <c r="J13" s="153">
        <v>68.459999999999994</v>
      </c>
      <c r="K13" s="153">
        <f>ROUND(E13*J13,2)</f>
        <v>136.91999999999999</v>
      </c>
      <c r="L13" s="153">
        <v>21</v>
      </c>
      <c r="M13" s="153">
        <f>G13*(1+L13/100)</f>
        <v>0</v>
      </c>
      <c r="N13" s="153">
        <v>5.0000000000000002E-5</v>
      </c>
      <c r="O13" s="153">
        <f>ROUND(E13*N13,2)</f>
        <v>0</v>
      </c>
      <c r="P13" s="153">
        <v>1.235E-2</v>
      </c>
      <c r="Q13" s="153">
        <f>ROUND(E13*P13,2)</f>
        <v>0.02</v>
      </c>
      <c r="R13" s="153"/>
      <c r="S13" s="153"/>
      <c r="T13" s="154">
        <v>0.23699999999999999</v>
      </c>
      <c r="U13" s="153">
        <f>ROUND(E13*T13,2)</f>
        <v>0.47</v>
      </c>
      <c r="V13" s="142"/>
      <c r="W13" s="142"/>
      <c r="X13" s="142"/>
      <c r="Y13" s="142"/>
      <c r="Z13" s="142"/>
      <c r="AA13" s="142"/>
      <c r="AB13" s="142"/>
      <c r="AC13" s="142"/>
      <c r="AD13" s="142"/>
      <c r="AE13" s="142" t="s">
        <v>86</v>
      </c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6">
        <v>5</v>
      </c>
      <c r="B14" s="166" t="s">
        <v>95</v>
      </c>
      <c r="C14" s="173" t="s">
        <v>96</v>
      </c>
      <c r="D14" s="167" t="s">
        <v>91</v>
      </c>
      <c r="E14" s="168">
        <v>8.5000000000000006E-2</v>
      </c>
      <c r="F14" s="169"/>
      <c r="G14" s="169">
        <f>E14*F14</f>
        <v>0</v>
      </c>
      <c r="H14" s="169">
        <v>0</v>
      </c>
      <c r="I14" s="169">
        <f>ROUND(E14*H14,2)</f>
        <v>0</v>
      </c>
      <c r="J14" s="169">
        <v>856</v>
      </c>
      <c r="K14" s="169">
        <f>ROUND(E14*J14,2)</f>
        <v>72.760000000000005</v>
      </c>
      <c r="L14" s="169">
        <v>21</v>
      </c>
      <c r="M14" s="169">
        <f>G14*(1+L14/100)</f>
        <v>0</v>
      </c>
      <c r="N14" s="169">
        <v>0</v>
      </c>
      <c r="O14" s="169">
        <f>ROUND(E14*N14,2)</f>
        <v>0</v>
      </c>
      <c r="P14" s="169">
        <v>0</v>
      </c>
      <c r="Q14" s="169">
        <f>ROUND(E14*P14,2)</f>
        <v>0</v>
      </c>
      <c r="R14" s="169"/>
      <c r="S14" s="169"/>
      <c r="T14" s="170">
        <v>3.0739999999999998</v>
      </c>
      <c r="U14" s="169">
        <f>ROUND(E14*T14,2)</f>
        <v>0.26</v>
      </c>
      <c r="V14" s="142"/>
      <c r="W14" s="142"/>
      <c r="X14" s="142"/>
      <c r="Y14" s="142"/>
      <c r="Z14" s="142"/>
      <c r="AA14" s="142"/>
      <c r="AB14" s="142"/>
      <c r="AC14" s="142"/>
      <c r="AD14" s="142"/>
      <c r="AE14" s="142" t="s">
        <v>86</v>
      </c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x14ac:dyDescent="0.2">
      <c r="A15" s="4"/>
      <c r="B15" s="5" t="s">
        <v>97</v>
      </c>
      <c r="C15" s="174" t="s">
        <v>97</v>
      </c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AC15">
        <v>15</v>
      </c>
      <c r="AD15">
        <v>21</v>
      </c>
    </row>
    <row r="16" spans="1:60" x14ac:dyDescent="0.2">
      <c r="C16" s="175"/>
      <c r="D16" s="11"/>
      <c r="AE16" t="s">
        <v>98</v>
      </c>
    </row>
    <row r="17" spans="4:4" x14ac:dyDescent="0.2">
      <c r="D17" s="11"/>
    </row>
    <row r="18" spans="4:4" x14ac:dyDescent="0.2">
      <c r="D18" s="11"/>
    </row>
    <row r="19" spans="4:4" x14ac:dyDescent="0.2">
      <c r="D19" s="11"/>
    </row>
    <row r="20" spans="4:4" x14ac:dyDescent="0.2">
      <c r="D20" s="11"/>
    </row>
    <row r="21" spans="4:4" x14ac:dyDescent="0.2">
      <c r="D21" s="11"/>
    </row>
    <row r="22" spans="4:4" x14ac:dyDescent="0.2">
      <c r="D22" s="11"/>
    </row>
    <row r="23" spans="4:4" x14ac:dyDescent="0.2">
      <c r="D23" s="11"/>
    </row>
    <row r="24" spans="4:4" x14ac:dyDescent="0.2">
      <c r="D24" s="11"/>
    </row>
    <row r="25" spans="4:4" x14ac:dyDescent="0.2">
      <c r="D25" s="11"/>
    </row>
    <row r="26" spans="4:4" x14ac:dyDescent="0.2">
      <c r="D26" s="11"/>
    </row>
    <row r="27" spans="4:4" x14ac:dyDescent="0.2">
      <c r="D27" s="11"/>
    </row>
    <row r="28" spans="4:4" x14ac:dyDescent="0.2">
      <c r="D28" s="11"/>
    </row>
    <row r="29" spans="4:4" x14ac:dyDescent="0.2">
      <c r="D29" s="11"/>
    </row>
    <row r="30" spans="4:4" x14ac:dyDescent="0.2">
      <c r="D30" s="11"/>
    </row>
    <row r="31" spans="4:4" x14ac:dyDescent="0.2">
      <c r="D31" s="11"/>
    </row>
    <row r="32" spans="4:4" x14ac:dyDescent="0.2">
      <c r="D32" s="11"/>
    </row>
    <row r="33" spans="4:4" x14ac:dyDescent="0.2">
      <c r="D33" s="11"/>
    </row>
    <row r="34" spans="4:4" x14ac:dyDescent="0.2">
      <c r="D34" s="11"/>
    </row>
    <row r="35" spans="4:4" x14ac:dyDescent="0.2">
      <c r="D35" s="11"/>
    </row>
    <row r="36" spans="4:4" x14ac:dyDescent="0.2">
      <c r="D36" s="11"/>
    </row>
    <row r="37" spans="4:4" x14ac:dyDescent="0.2">
      <c r="D37" s="11"/>
    </row>
    <row r="38" spans="4:4" x14ac:dyDescent="0.2">
      <c r="D38" s="11"/>
    </row>
    <row r="39" spans="4:4" x14ac:dyDescent="0.2">
      <c r="D39" s="11"/>
    </row>
    <row r="40" spans="4:4" x14ac:dyDescent="0.2">
      <c r="D40" s="11"/>
    </row>
    <row r="41" spans="4:4" x14ac:dyDescent="0.2">
      <c r="D41" s="11"/>
    </row>
    <row r="42" spans="4:4" x14ac:dyDescent="0.2">
      <c r="D42" s="11"/>
    </row>
    <row r="43" spans="4:4" x14ac:dyDescent="0.2">
      <c r="D43" s="11"/>
    </row>
    <row r="44" spans="4:4" x14ac:dyDescent="0.2">
      <c r="D44" s="11"/>
    </row>
    <row r="45" spans="4:4" x14ac:dyDescent="0.2">
      <c r="D45" s="11"/>
    </row>
    <row r="46" spans="4:4" x14ac:dyDescent="0.2">
      <c r="D46" s="11"/>
    </row>
    <row r="47" spans="4:4" x14ac:dyDescent="0.2">
      <c r="D47" s="11"/>
    </row>
    <row r="48" spans="4:4" x14ac:dyDescent="0.2">
      <c r="D48" s="11"/>
    </row>
    <row r="49" spans="4:4" x14ac:dyDescent="0.2">
      <c r="D49" s="11"/>
    </row>
    <row r="50" spans="4:4" x14ac:dyDescent="0.2">
      <c r="D50" s="11"/>
    </row>
    <row r="51" spans="4:4" x14ac:dyDescent="0.2">
      <c r="D51" s="11"/>
    </row>
    <row r="52" spans="4:4" x14ac:dyDescent="0.2">
      <c r="D52" s="11"/>
    </row>
    <row r="53" spans="4:4" x14ac:dyDescent="0.2">
      <c r="D53" s="11"/>
    </row>
    <row r="54" spans="4:4" x14ac:dyDescent="0.2">
      <c r="D54" s="11"/>
    </row>
    <row r="55" spans="4:4" x14ac:dyDescent="0.2">
      <c r="D55" s="11"/>
    </row>
    <row r="56" spans="4:4" x14ac:dyDescent="0.2">
      <c r="D56" s="11"/>
    </row>
    <row r="57" spans="4:4" x14ac:dyDescent="0.2">
      <c r="D57" s="11"/>
    </row>
    <row r="58" spans="4:4" x14ac:dyDescent="0.2">
      <c r="D58" s="11"/>
    </row>
    <row r="59" spans="4:4" x14ac:dyDescent="0.2">
      <c r="D59" s="11"/>
    </row>
    <row r="60" spans="4:4" x14ac:dyDescent="0.2">
      <c r="D60" s="11"/>
    </row>
    <row r="61" spans="4:4" x14ac:dyDescent="0.2">
      <c r="D61" s="11"/>
    </row>
    <row r="62" spans="4:4" x14ac:dyDescent="0.2">
      <c r="D62" s="11"/>
    </row>
    <row r="63" spans="4:4" x14ac:dyDescent="0.2">
      <c r="D63" s="11"/>
    </row>
    <row r="64" spans="4:4" x14ac:dyDescent="0.2">
      <c r="D64" s="11"/>
    </row>
    <row r="65" spans="4:4" x14ac:dyDescent="0.2">
      <c r="D65" s="11"/>
    </row>
    <row r="66" spans="4:4" x14ac:dyDescent="0.2">
      <c r="D66" s="11"/>
    </row>
    <row r="67" spans="4:4" x14ac:dyDescent="0.2">
      <c r="D67" s="11"/>
    </row>
    <row r="68" spans="4:4" x14ac:dyDescent="0.2">
      <c r="D68" s="11"/>
    </row>
    <row r="69" spans="4:4" x14ac:dyDescent="0.2">
      <c r="D69" s="11"/>
    </row>
    <row r="70" spans="4:4" x14ac:dyDescent="0.2">
      <c r="D70" s="11"/>
    </row>
    <row r="71" spans="4:4" x14ac:dyDescent="0.2">
      <c r="D71" s="11"/>
    </row>
    <row r="72" spans="4:4" x14ac:dyDescent="0.2">
      <c r="D72" s="11"/>
    </row>
    <row r="73" spans="4:4" x14ac:dyDescent="0.2">
      <c r="D73" s="11"/>
    </row>
    <row r="74" spans="4:4" x14ac:dyDescent="0.2">
      <c r="D74" s="11"/>
    </row>
    <row r="75" spans="4:4" x14ac:dyDescent="0.2">
      <c r="D75" s="11"/>
    </row>
    <row r="76" spans="4:4" x14ac:dyDescent="0.2">
      <c r="D76" s="11"/>
    </row>
    <row r="77" spans="4:4" x14ac:dyDescent="0.2">
      <c r="D77" s="11"/>
    </row>
    <row r="78" spans="4:4" x14ac:dyDescent="0.2">
      <c r="D78" s="11"/>
    </row>
    <row r="79" spans="4:4" x14ac:dyDescent="0.2">
      <c r="D79" s="11"/>
    </row>
    <row r="80" spans="4:4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Verča</cp:lastModifiedBy>
  <cp:lastPrinted>2014-02-28T09:52:57Z</cp:lastPrinted>
  <dcterms:created xsi:type="dcterms:W3CDTF">2009-04-08T07:15:50Z</dcterms:created>
  <dcterms:modified xsi:type="dcterms:W3CDTF">2023-02-13T10:24:29Z</dcterms:modified>
</cp:coreProperties>
</file>